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3" i="1"/>
  <c r="E94" i="1"/>
  <c r="E95" i="1"/>
  <c r="E96" i="1"/>
  <c r="E97" i="1"/>
  <c r="E100" i="1"/>
  <c r="E101" i="1"/>
  <c r="E104" i="1"/>
  <c r="E107" i="1"/>
  <c r="E108" i="1"/>
  <c r="E109" i="1"/>
  <c r="E110" i="1"/>
  <c r="E113" i="1"/>
  <c r="E114" i="1"/>
  <c r="E115" i="1"/>
  <c r="E118" i="1"/>
  <c r="E120" i="1"/>
  <c r="D33" i="1" l="1"/>
  <c r="D82" i="1" l="1"/>
  <c r="D58" i="1" l="1"/>
  <c r="F90" i="1"/>
  <c r="D88" i="1"/>
  <c r="C88" i="1"/>
  <c r="E88" i="1" l="1"/>
  <c r="F88" i="1"/>
  <c r="D122" i="1"/>
  <c r="F104" i="1"/>
  <c r="D102" i="1"/>
  <c r="C102" i="1"/>
  <c r="D105" i="1"/>
  <c r="C105" i="1"/>
  <c r="C46" i="1"/>
  <c r="E46" i="1" l="1"/>
  <c r="E105" i="1"/>
  <c r="E102" i="1"/>
  <c r="F102" i="1"/>
  <c r="D15" i="1"/>
  <c r="D68" i="1" l="1"/>
  <c r="C122" i="1"/>
  <c r="F31" i="1" l="1"/>
  <c r="C58" i="1"/>
  <c r="E58" i="1" s="1"/>
  <c r="D19" i="1" l="1"/>
  <c r="D9" i="1" s="1"/>
  <c r="D125" i="1" l="1"/>
  <c r="C125" i="1"/>
  <c r="D111" i="1" l="1"/>
  <c r="C111" i="1"/>
  <c r="F114" i="1"/>
  <c r="E111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19" i="1" l="1"/>
  <c r="C38" i="1" l="1"/>
  <c r="E38" i="1" s="1"/>
  <c r="F46" i="1" l="1"/>
  <c r="F51" i="1"/>
  <c r="F63" i="1" l="1"/>
  <c r="E24" i="1"/>
  <c r="C23" i="1"/>
  <c r="C15" i="1" l="1"/>
  <c r="E15" i="1" s="1"/>
  <c r="D91" i="1" l="1"/>
  <c r="C119" i="1" l="1"/>
  <c r="C98" i="1"/>
  <c r="D98" i="1"/>
  <c r="E119" i="1" l="1"/>
  <c r="E98" i="1"/>
  <c r="F115" i="1"/>
  <c r="C91" i="1"/>
  <c r="E91" i="1" s="1"/>
  <c r="F95" i="1"/>
  <c r="D23" i="1" l="1"/>
  <c r="E23" i="1" s="1"/>
  <c r="D8" i="1" l="1"/>
  <c r="D7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E76" i="1" s="1"/>
  <c r="D76" i="1"/>
  <c r="F78" i="1"/>
  <c r="F79" i="1"/>
  <c r="F80" i="1"/>
  <c r="F81" i="1"/>
  <c r="C82" i="1"/>
  <c r="E82" i="1" s="1"/>
  <c r="F84" i="1"/>
  <c r="F85" i="1"/>
  <c r="F86" i="1"/>
  <c r="F87" i="1"/>
  <c r="F93" i="1"/>
  <c r="F94" i="1"/>
  <c r="F96" i="1"/>
  <c r="F97" i="1"/>
  <c r="F100" i="1"/>
  <c r="F101" i="1"/>
  <c r="F107" i="1"/>
  <c r="F108" i="1"/>
  <c r="F109" i="1"/>
  <c r="F110" i="1"/>
  <c r="F113" i="1"/>
  <c r="C116" i="1"/>
  <c r="E116" i="1" s="1"/>
  <c r="D116" i="1"/>
  <c r="F118" i="1"/>
  <c r="C9" i="1" l="1"/>
  <c r="E9" i="1" s="1"/>
  <c r="E19" i="1"/>
  <c r="D57" i="1"/>
  <c r="D121" i="1" s="1"/>
  <c r="C57" i="1"/>
  <c r="D128" i="1"/>
  <c r="D131" i="1" s="1"/>
  <c r="F19" i="1"/>
  <c r="F15" i="1"/>
  <c r="F38" i="1"/>
  <c r="F68" i="1"/>
  <c r="F24" i="1"/>
  <c r="F91" i="1"/>
  <c r="F82" i="1"/>
  <c r="F111" i="1"/>
  <c r="F98" i="1"/>
  <c r="F71" i="1"/>
  <c r="F58" i="1"/>
  <c r="F33" i="1"/>
  <c r="F116" i="1"/>
  <c r="F105" i="1"/>
  <c r="F76" i="1"/>
  <c r="C8" i="1" l="1"/>
  <c r="F8" i="1" s="1"/>
  <c r="E57" i="1"/>
  <c r="C7" i="1"/>
  <c r="E7" i="1" s="1"/>
  <c r="E8" i="1"/>
  <c r="C128" i="1"/>
  <c r="C131" i="1" s="1"/>
  <c r="F9" i="1"/>
  <c r="F57" i="1"/>
  <c r="F23" i="1"/>
  <c r="F7" i="1" l="1"/>
  <c r="C121" i="1"/>
</calcChain>
</file>

<file path=xl/sharedStrings.xml><?xml version="1.0" encoding="utf-8"?>
<sst xmlns="http://schemas.openxmlformats.org/spreadsheetml/2006/main" count="366" uniqueCount="229">
  <si>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</si>
  <si>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</si>
  <si>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</si>
  <si>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</si>
  <si>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</si>
  <si>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</si>
  <si>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</si>
  <si>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</si>
  <si>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</si>
  <si>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</si>
  <si>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</si>
  <si>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</si>
  <si>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</si>
  <si>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</si>
  <si>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</si>
  <si>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</si>
  <si>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</si>
  <si>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</si>
  <si>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</si>
  <si>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</si>
  <si>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</si>
  <si>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</si>
  <si>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</si>
  <si>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</si>
  <si>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</si>
  <si>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</si>
  <si>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</si>
  <si>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</si>
  <si>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</si>
  <si>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</si>
  <si>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</si>
  <si>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</si>
  <si>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</si>
  <si>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</si>
  <si>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</si>
  <si>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</si>
  <si>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</si>
  <si>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</si>
  <si>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</si>
  <si>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</si>
  <si>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</si>
  <si>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</si>
  <si>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</si>
  <si>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</si>
  <si>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</si>
  <si>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</si>
  <si>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</si>
  <si>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</si>
  <si>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</si>
  <si>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</si>
  <si>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</si>
  <si>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</si>
  <si>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</si>
  <si>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</si>
  <si>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</si>
  <si>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</si>
  <si>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</si>
  <si>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</si>
  <si>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</si>
  <si>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</si>
  <si>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</si>
  <si>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</si>
  <si>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</si>
  <si>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</si>
  <si>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</si>
  <si>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</si>
  <si>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</si>
  <si>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</si>
  <si>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</si>
  <si>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</si>
  <si>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</si>
  <si>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</si>
  <si>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</si>
  <si>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</si>
  <si>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</si>
  <si>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</si>
  <si>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</si>
  <si>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</si>
  <si>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</si>
  <si>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</si>
  <si>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</si>
  <si>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</si>
  <si>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</si>
  <si>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</si>
  <si>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</si>
  <si>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</si>
  <si>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</si>
  <si>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</si>
  <si>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</si>
  <si>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</si>
  <si>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</si>
  <si>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</si>
  <si>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</si>
  <si>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</si>
  <si>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</si>
  <si>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</si>
  <si>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</si>
  <si>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</si>
  <si>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</si>
  <si>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</si>
  <si>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</si>
  <si>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</si>
  <si>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</si>
  <si>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</si>
  <si>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</si>
  <si>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</si>
  <si>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</si>
  <si>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</si>
  <si>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</si>
  <si>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</si>
  <si>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</si>
  <si>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</si>
  <si>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</si>
  <si>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</si>
  <si>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</si>
  <si>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</si>
  <si>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</si>
  <si>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</si>
  <si>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</si>
  <si>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</si>
  <si>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</si>
  <si>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</si>
  <si>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</si>
  <si>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</si>
  <si>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</si>
  <si>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</si>
  <si>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</si>
  <si>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</si>
  <si>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</si>
  <si>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</si>
  <si>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</si>
  <si>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</si>
  <si>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</si>
  <si>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</si>
  <si>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</si>
  <si>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</si>
  <si>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</si>
  <si>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</si>
  <si>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</si>
  <si>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</si>
  <si>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</si>
  <si>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</si>
  <si>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</si>
  <si>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</si>
  <si>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</si>
  <si>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</si>
  <si>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</si>
  <si>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</si>
  <si>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</si>
  <si>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</si>
  <si>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</si>
  <si>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</si>
  <si>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</si>
  <si>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</si>
  <si>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</si>
  <si>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</si>
  <si>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</si>
  <si>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</si>
  <si>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</si>
  <si>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</si>
  <si>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</si>
  <si>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</si>
  <si>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</si>
  <si>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</si>
  <si>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</si>
  <si>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</si>
  <si>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</si>
  <si>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</si>
  <si>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</si>
  <si>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</si>
  <si>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</si>
  <si>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</si>
  <si>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</si>
  <si>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</si>
  <si>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</si>
  <si>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</si>
  <si>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</si>
  <si>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</si>
  <si>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</si>
  <si>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</si>
  <si>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</si>
  <si>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</si>
  <si>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</si>
  <si>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</si>
  <si>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</si>
  <si>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</si>
  <si>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</si>
  <si>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</si>
  <si>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</si>
  <si>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</si>
  <si>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</si>
  <si>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</si>
  <si>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</si>
  <si>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</si>
  <si>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</si>
  <si>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</si>
  <si>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</si>
  <si>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</si>
  <si>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</si>
  <si>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</si>
  <si>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</si>
  <si>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</si>
  <si>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</si>
  <si>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</si>
  <si>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</si>
  <si>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</si>
  <si>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</si>
  <si>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</si>
  <si>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</si>
  <si>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</si>
  <si>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</si>
  <si>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</si>
  <si>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</si>
  <si>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</si>
  <si>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</si>
  <si>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</si>
  <si>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</si>
  <si>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</si>
  <si>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</si>
  <si>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</si>
  <si>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</si>
  <si>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</si>
  <si>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</si>
  <si>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</si>
  <si>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</si>
  <si>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</si>
  <si>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</si>
  <si>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Исполнитель: Малинина Светлана Сергеевна  8 (39160) 21-1-61</t>
  </si>
  <si>
    <t>Сведения об исполнении бюджета Северо-Енисейского района  
на 01.04.2021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</si>
</sst>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1"/>
  <sheetViews>
    <sheetView tabSelected="1" zoomScaleNormal="100" workbookViewId="0">
      <selection activeCell="D19" sqref="D19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228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2590828.2000000002</v>
      </c>
      <c r="D7" s="22">
        <f>D9+D23+D46</f>
        <v>837516.40000000014</v>
      </c>
      <c r="E7" s="22">
        <f>D7-C7</f>
        <v>-1753311.8</v>
      </c>
      <c r="F7" s="22">
        <f>D7*100/C7</f>
        <v>32.326203644070269</v>
      </c>
    </row>
    <row r="8" spans="1:14" x14ac:dyDescent="0.25">
      <c r="A8" s="27" t="s">
        <v>162</v>
      </c>
      <c r="B8" s="10" t="s">
        <v>133</v>
      </c>
      <c r="C8" s="22">
        <f>C9+C23</f>
        <v>2073944.6</v>
      </c>
      <c r="D8" s="22">
        <f>D9+D23</f>
        <v>665960.70000000019</v>
      </c>
      <c r="E8" s="22">
        <f t="shared" ref="E8:E71" si="0">D8-C8</f>
        <v>-1407983.9</v>
      </c>
      <c r="F8" s="22">
        <f>D8*100/C8</f>
        <v>32.110823982472823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1987689.2000000002</v>
      </c>
      <c r="D9" s="22">
        <f>D10+D11+D12+D13+D14+D15+D19</f>
        <v>641492.90000000014</v>
      </c>
      <c r="E9" s="22">
        <f t="shared" si="0"/>
        <v>-1346196.3</v>
      </c>
      <c r="F9" s="22">
        <f t="shared" ref="F9:F23" si="1">D9*100/C9</f>
        <v>32.273300071258632</v>
      </c>
      <c r="H9" s="4"/>
    </row>
    <row r="10" spans="1:14" x14ac:dyDescent="0.25">
      <c r="A10" s="27" t="s">
        <v>160</v>
      </c>
      <c r="B10" s="16" t="s">
        <v>28</v>
      </c>
      <c r="C10" s="24">
        <v>1260000</v>
      </c>
      <c r="D10" s="22">
        <v>479359.1</v>
      </c>
      <c r="E10" s="22">
        <f t="shared" si="0"/>
        <v>-780640.9</v>
      </c>
      <c r="F10" s="22">
        <f t="shared" si="1"/>
        <v>38.044373015873013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156446.70000000001</v>
      </c>
      <c r="E11" s="22">
        <f t="shared" si="0"/>
        <v>-543903.30000000005</v>
      </c>
      <c r="F11" s="22">
        <f t="shared" si="1"/>
        <v>22.338359391732709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343.6</v>
      </c>
      <c r="E12" s="22">
        <f t="shared" si="0"/>
        <v>-1189</v>
      </c>
      <c r="F12" s="22">
        <f t="shared" si="1"/>
        <v>22.419417982513377</v>
      </c>
    </row>
    <row r="13" spans="1:14" x14ac:dyDescent="0.25">
      <c r="A13" s="27" t="s">
        <v>165</v>
      </c>
      <c r="B13" s="16" t="s">
        <v>166</v>
      </c>
      <c r="C13" s="24">
        <v>21183.599999999999</v>
      </c>
      <c r="D13" s="22">
        <v>4203.3</v>
      </c>
      <c r="E13" s="22">
        <f t="shared" si="0"/>
        <v>-16980.3</v>
      </c>
      <c r="F13" s="22">
        <f t="shared" si="1"/>
        <v>19.842236447062824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139.9</v>
      </c>
      <c r="E14" s="22">
        <f t="shared" si="0"/>
        <v>-742.1</v>
      </c>
      <c r="F14" s="22">
        <f t="shared" si="1"/>
        <v>15.861678004535147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561</v>
      </c>
      <c r="E15" s="22">
        <f t="shared" si="0"/>
        <v>-1626</v>
      </c>
      <c r="F15" s="22">
        <f t="shared" si="1"/>
        <v>25.651577503429355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500.4</v>
      </c>
      <c r="E17" s="14">
        <f t="shared" si="0"/>
        <v>-1319.6</v>
      </c>
      <c r="F17" s="32">
        <f t="shared" si="1"/>
        <v>27.494505494505493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60.6</v>
      </c>
      <c r="E18" s="14">
        <f t="shared" si="0"/>
        <v>-306.39999999999998</v>
      </c>
      <c r="F18" s="32">
        <f t="shared" si="1"/>
        <v>16.51226158038147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f>D21+D22</f>
        <v>439.3</v>
      </c>
      <c r="E19" s="22">
        <f t="shared" si="0"/>
        <v>-1114.7</v>
      </c>
      <c r="F19" s="22">
        <f>D19*100/C19</f>
        <v>28.26898326898327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367.3</v>
      </c>
      <c r="E21" s="14">
        <f t="shared" si="0"/>
        <v>-962.7</v>
      </c>
      <c r="F21" s="32">
        <f t="shared" ref="F21:F22" si="2">D21*100/C21</f>
        <v>27.616541353383457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72</v>
      </c>
      <c r="E22" s="14">
        <f t="shared" si="0"/>
        <v>-152</v>
      </c>
      <c r="F22" s="32">
        <f t="shared" si="2"/>
        <v>32.142857142857146</v>
      </c>
    </row>
    <row r="23" spans="1:14" ht="18.75" customHeight="1" x14ac:dyDescent="0.25">
      <c r="A23" s="26"/>
      <c r="B23" s="16" t="s">
        <v>24</v>
      </c>
      <c r="C23" s="22">
        <f>C24+C32+C33+C38+C43+C44+C45</f>
        <v>86255.4</v>
      </c>
      <c r="D23" s="22">
        <f>D32+D33+D38+D43+D44+D45+D24</f>
        <v>24467.799999999996</v>
      </c>
      <c r="E23" s="22">
        <f t="shared" si="0"/>
        <v>-61787.6</v>
      </c>
      <c r="F23" s="22">
        <f t="shared" si="1"/>
        <v>28.366687766794886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53484.600000000006</v>
      </c>
      <c r="D24" s="24">
        <f>D26+D27+D28+D30+D31+D29</f>
        <v>13318.9</v>
      </c>
      <c r="E24" s="22">
        <f t="shared" si="0"/>
        <v>-40165.700000000004</v>
      </c>
      <c r="F24" s="22">
        <f>D24*100/C24</f>
        <v>24.902308328004693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26504.7</v>
      </c>
      <c r="D26" s="32">
        <v>7154.5</v>
      </c>
      <c r="E26" s="14">
        <f t="shared" si="0"/>
        <v>-19350.2</v>
      </c>
      <c r="F26" s="32">
        <f>D26*100/C26</f>
        <v>26.993325712043525</v>
      </c>
      <c r="N26" s="43"/>
    </row>
    <row r="27" spans="1:14" ht="48" x14ac:dyDescent="0.25">
      <c r="A27" s="26" t="s">
        <v>179</v>
      </c>
      <c r="B27" s="33" t="s">
        <v>107</v>
      </c>
      <c r="C27" s="41">
        <v>2060.9</v>
      </c>
      <c r="D27" s="32">
        <v>24.1</v>
      </c>
      <c r="E27" s="14">
        <f t="shared" si="0"/>
        <v>-2036.8000000000002</v>
      </c>
      <c r="F27" s="32">
        <f t="shared" ref="F27:F29" si="3">D27*100/C27</f>
        <v>1.1693920131981173</v>
      </c>
    </row>
    <row r="28" spans="1:14" ht="36" x14ac:dyDescent="0.25">
      <c r="A28" s="26" t="s">
        <v>180</v>
      </c>
      <c r="B28" s="34" t="s">
        <v>115</v>
      </c>
      <c r="C28" s="41">
        <v>400.5</v>
      </c>
      <c r="D28" s="32">
        <v>268.5</v>
      </c>
      <c r="E28" s="14">
        <f t="shared" si="0"/>
        <v>-132</v>
      </c>
      <c r="F28" s="32">
        <f t="shared" si="3"/>
        <v>67.041198501872657</v>
      </c>
    </row>
    <row r="29" spans="1:14" ht="29.25" customHeight="1" x14ac:dyDescent="0.25">
      <c r="A29" s="26" t="s">
        <v>225</v>
      </c>
      <c r="B29" s="34" t="s">
        <v>226</v>
      </c>
      <c r="C29" s="41">
        <v>2294.4</v>
      </c>
      <c r="D29" s="32">
        <v>180.6</v>
      </c>
      <c r="E29" s="14">
        <f t="shared" si="0"/>
        <v>-2113.8000000000002</v>
      </c>
      <c r="F29" s="32">
        <f t="shared" si="3"/>
        <v>7.8713389121338908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22223.9</v>
      </c>
      <c r="D31" s="32">
        <v>5691.2</v>
      </c>
      <c r="E31" s="14">
        <f t="shared" si="0"/>
        <v>-16532.7</v>
      </c>
      <c r="F31" s="32">
        <f>D31*100/C31</f>
        <v>25.608466560774659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5300</v>
      </c>
      <c r="D32" s="22">
        <v>5050.5</v>
      </c>
      <c r="E32" s="22">
        <f t="shared" si="0"/>
        <v>-249.5</v>
      </c>
      <c r="F32" s="22">
        <f>D32*100/C32</f>
        <v>95.29245283018868</v>
      </c>
    </row>
    <row r="33" spans="1:6" ht="25.5" x14ac:dyDescent="0.25">
      <c r="A33" s="27" t="s">
        <v>176</v>
      </c>
      <c r="B33" s="16" t="s">
        <v>36</v>
      </c>
      <c r="C33" s="24">
        <f>C35+C36+C37</f>
        <v>7389.4</v>
      </c>
      <c r="D33" s="24">
        <f>D35+D36+D37</f>
        <v>1623.8999999999999</v>
      </c>
      <c r="E33" s="22">
        <f t="shared" si="0"/>
        <v>-5765.5</v>
      </c>
      <c r="F33" s="22">
        <f>D33*100/C33</f>
        <v>21.976073835494088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1603.6</v>
      </c>
      <c r="E35" s="14">
        <f t="shared" si="0"/>
        <v>-5785.7999999999993</v>
      </c>
      <c r="F35" s="32">
        <f>D35*100/C35</f>
        <v>21.701355996427317</v>
      </c>
    </row>
    <row r="36" spans="1:6" ht="24" x14ac:dyDescent="0.25">
      <c r="A36" s="29" t="s">
        <v>191</v>
      </c>
      <c r="B36" s="34" t="s">
        <v>192</v>
      </c>
      <c r="C36" s="41">
        <v>0</v>
      </c>
      <c r="D36" s="32">
        <v>0</v>
      </c>
      <c r="E36" s="14">
        <f t="shared" si="0"/>
        <v>0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0</v>
      </c>
      <c r="D37" s="32">
        <v>20.3</v>
      </c>
      <c r="E37" s="14">
        <f t="shared" si="0"/>
        <v>20.3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18180</v>
      </c>
      <c r="D38" s="22">
        <f>D42+D40+D41</f>
        <v>3663.9</v>
      </c>
      <c r="E38" s="22">
        <f t="shared" si="0"/>
        <v>-14516.1</v>
      </c>
      <c r="F38" s="22">
        <f>D38*100/C38</f>
        <v>20.153465346534652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3297.5</v>
      </c>
      <c r="E40" s="14">
        <f t="shared" si="0"/>
        <v>-14702.5</v>
      </c>
      <c r="F40" s="14">
        <f>D40/C40*100</f>
        <v>18.319444444444443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26.1</v>
      </c>
      <c r="E41" s="14">
        <f t="shared" si="0"/>
        <v>-3.8999999999999986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150</v>
      </c>
      <c r="D42" s="14">
        <v>340.3</v>
      </c>
      <c r="E42" s="14">
        <f t="shared" si="0"/>
        <v>190.3</v>
      </c>
      <c r="F42" s="14">
        <f>D42*100/C42</f>
        <v>226.86666666666667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8.8000000000000007</v>
      </c>
      <c r="E43" s="22">
        <f t="shared" si="0"/>
        <v>-36.099999999999994</v>
      </c>
      <c r="F43" s="22">
        <f>D43*100/C43</f>
        <v>19.599109131403122</v>
      </c>
    </row>
    <row r="44" spans="1:6" x14ac:dyDescent="0.25">
      <c r="A44" s="27" t="s">
        <v>183</v>
      </c>
      <c r="B44" s="16" t="s">
        <v>19</v>
      </c>
      <c r="C44" s="22">
        <v>1856.5</v>
      </c>
      <c r="D44" s="22">
        <v>791</v>
      </c>
      <c r="E44" s="22">
        <f t="shared" si="0"/>
        <v>-1065.5</v>
      </c>
      <c r="F44" s="22">
        <f>D44*100/C44</f>
        <v>42.607056288715327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10.8</v>
      </c>
      <c r="E45" s="22">
        <f t="shared" si="0"/>
        <v>10.8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516883.60000000003</v>
      </c>
      <c r="D46" s="22">
        <f>D49+D50+D51+D56+D54+D52+D53+D48+D55</f>
        <v>171555.7</v>
      </c>
      <c r="E46" s="22">
        <f t="shared" si="0"/>
        <v>-345327.9</v>
      </c>
      <c r="F46" s="22">
        <f t="shared" ref="F46" si="4">D46*100/C46</f>
        <v>33.190393349682594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101793.2</v>
      </c>
      <c r="D49" s="14">
        <v>1425.8</v>
      </c>
      <c r="E49" s="14">
        <f t="shared" si="0"/>
        <v>-100367.4</v>
      </c>
      <c r="F49" s="14">
        <f>D49*100/C49</f>
        <v>1.4006829532817517</v>
      </c>
      <c r="N49" s="43"/>
    </row>
    <row r="50" spans="1:14" x14ac:dyDescent="0.25">
      <c r="A50" s="26" t="s">
        <v>130</v>
      </c>
      <c r="B50" s="17" t="s">
        <v>121</v>
      </c>
      <c r="C50" s="14">
        <v>378478.2</v>
      </c>
      <c r="D50" s="14">
        <v>149396.20000000001</v>
      </c>
      <c r="E50" s="14">
        <f t="shared" si="0"/>
        <v>-229082</v>
      </c>
      <c r="F50" s="14">
        <f t="shared" ref="F50:F51" si="5">D50*100/C50</f>
        <v>39.472867922115462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2733.7</v>
      </c>
      <c r="E51" s="14">
        <f t="shared" si="0"/>
        <v>-15804.2</v>
      </c>
      <c r="F51" s="14">
        <f t="shared" si="5"/>
        <v>14.746546264679385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0</v>
      </c>
      <c r="D53" s="14">
        <v>0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74.3</v>
      </c>
      <c r="D54" s="14">
        <v>0</v>
      </c>
      <c r="E54" s="14">
        <f t="shared" si="0"/>
        <v>-74.3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C58+C71+C76+C82+C91+C68+C98+C105+C111+C116+C120+C102+C88</f>
        <v>3128281.3000000007</v>
      </c>
      <c r="D57" s="22">
        <f>D58+D71+D76+D82+D91+D68+D98+D105+D111+D116+D120+D102+D88</f>
        <v>536996.20000000007</v>
      </c>
      <c r="E57" s="22">
        <f t="shared" si="0"/>
        <v>-2591285.1000000006</v>
      </c>
      <c r="F57" s="22">
        <f t="shared" ref="F57:F95" si="6">D57*100/C57</f>
        <v>17.165853978668732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467071.39999999997</v>
      </c>
      <c r="D58" s="22">
        <f>SUM(D60:D67)</f>
        <v>52989.1</v>
      </c>
      <c r="E58" s="22">
        <f t="shared" si="0"/>
        <v>-414082.3</v>
      </c>
      <c r="F58" s="22">
        <f t="shared" si="6"/>
        <v>11.344967814342732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0</v>
      </c>
      <c r="E60" s="14">
        <f t="shared" si="0"/>
        <v>-15094.5</v>
      </c>
      <c r="F60" s="14">
        <f t="shared" si="6"/>
        <v>0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774.2</v>
      </c>
      <c r="E61" s="14">
        <f t="shared" si="0"/>
        <v>-6390.3</v>
      </c>
      <c r="F61" s="14">
        <f t="shared" si="6"/>
        <v>10.806057645334636</v>
      </c>
      <c r="M61" s="44"/>
    </row>
    <row r="62" spans="1:14" ht="38.25" x14ac:dyDescent="0.25">
      <c r="A62" s="26" t="s">
        <v>42</v>
      </c>
      <c r="B62" s="13" t="s">
        <v>50</v>
      </c>
      <c r="C62" s="14">
        <v>268941.59999999998</v>
      </c>
      <c r="D62" s="14">
        <v>42506.6</v>
      </c>
      <c r="E62" s="14">
        <f t="shared" si="0"/>
        <v>-226434.99999999997</v>
      </c>
      <c r="F62" s="14">
        <f t="shared" si="6"/>
        <v>15.805141339234988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36696.1</v>
      </c>
      <c r="D64" s="14">
        <v>9053.9</v>
      </c>
      <c r="E64" s="14">
        <f t="shared" si="0"/>
        <v>-27642.199999999997</v>
      </c>
      <c r="F64" s="14">
        <f t="shared" si="6"/>
        <v>24.672649137101764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79166.3</v>
      </c>
      <c r="D67" s="14">
        <v>654.4</v>
      </c>
      <c r="E67" s="14">
        <f t="shared" si="0"/>
        <v>-78511.900000000009</v>
      </c>
      <c r="F67" s="14">
        <f t="shared" si="6"/>
        <v>0.82661435484543289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85.5</v>
      </c>
      <c r="E68" s="22">
        <f t="shared" si="0"/>
        <v>-516.70000000000005</v>
      </c>
      <c r="F68" s="22">
        <f t="shared" si="6"/>
        <v>14.197940883427432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85.5</v>
      </c>
      <c r="E70" s="14">
        <f t="shared" si="0"/>
        <v>-516.70000000000005</v>
      </c>
      <c r="F70" s="14">
        <f t="shared" si="6"/>
        <v>14.197940883427432</v>
      </c>
    </row>
    <row r="71" spans="1:6" x14ac:dyDescent="0.25">
      <c r="A71" s="27" t="s">
        <v>55</v>
      </c>
      <c r="B71" s="16" t="s">
        <v>13</v>
      </c>
      <c r="C71" s="24">
        <f>C73+C74+C75</f>
        <v>54252.799999999996</v>
      </c>
      <c r="D71" s="24">
        <f>D73+D74+D75</f>
        <v>15979.5</v>
      </c>
      <c r="E71" s="22">
        <f t="shared" si="0"/>
        <v>-38273.299999999996</v>
      </c>
      <c r="F71" s="22">
        <f t="shared" si="6"/>
        <v>29.453779344107588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51244.2</v>
      </c>
      <c r="D73" s="14">
        <v>15979.5</v>
      </c>
      <c r="E73" s="14">
        <f t="shared" ref="E73:E120" si="7">D73-C73</f>
        <v>-35264.699999999997</v>
      </c>
      <c r="F73" s="14">
        <f t="shared" si="6"/>
        <v>31.183041202711724</v>
      </c>
    </row>
    <row r="74" spans="1:6" x14ac:dyDescent="0.25">
      <c r="A74" s="26" t="s">
        <v>57</v>
      </c>
      <c r="B74" s="13" t="s">
        <v>59</v>
      </c>
      <c r="C74" s="14">
        <v>2653.6</v>
      </c>
      <c r="D74" s="14">
        <v>0</v>
      </c>
      <c r="E74" s="14">
        <f t="shared" si="7"/>
        <v>-2653.6</v>
      </c>
      <c r="F74" s="14">
        <f t="shared" si="6"/>
        <v>0</v>
      </c>
    </row>
    <row r="75" spans="1:6" ht="33.75" customHeight="1" x14ac:dyDescent="0.25">
      <c r="A75" s="26" t="s">
        <v>196</v>
      </c>
      <c r="B75" s="13" t="s">
        <v>197</v>
      </c>
      <c r="C75" s="14">
        <v>355</v>
      </c>
      <c r="D75" s="14">
        <v>0</v>
      </c>
      <c r="E75" s="14">
        <f t="shared" si="7"/>
        <v>-355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199139</v>
      </c>
      <c r="D76" s="22">
        <f>+D79+D80+D81+D78</f>
        <v>21175.300000000003</v>
      </c>
      <c r="E76" s="22">
        <f t="shared" si="7"/>
        <v>-177963.7</v>
      </c>
      <c r="F76" s="22">
        <f t="shared" si="6"/>
        <v>10.633426902816629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2553.6</v>
      </c>
      <c r="E79" s="14">
        <f t="shared" si="7"/>
        <v>-23002.5</v>
      </c>
      <c r="F79" s="14">
        <f t="shared" si="6"/>
        <v>9.9921349501684542</v>
      </c>
    </row>
    <row r="80" spans="1:6" x14ac:dyDescent="0.25">
      <c r="A80" s="26" t="s">
        <v>63</v>
      </c>
      <c r="B80" s="13" t="s">
        <v>73</v>
      </c>
      <c r="C80" s="14">
        <v>129397.6</v>
      </c>
      <c r="D80" s="14">
        <v>12935.7</v>
      </c>
      <c r="E80" s="14">
        <f t="shared" si="7"/>
        <v>-116461.90000000001</v>
      </c>
      <c r="F80" s="14">
        <f t="shared" si="6"/>
        <v>9.996862383846377</v>
      </c>
    </row>
    <row r="81" spans="1:13" x14ac:dyDescent="0.25">
      <c r="A81" s="26" t="s">
        <v>64</v>
      </c>
      <c r="B81" s="13" t="s">
        <v>74</v>
      </c>
      <c r="C81" s="14">
        <v>43285.3</v>
      </c>
      <c r="D81" s="14">
        <v>5686</v>
      </c>
      <c r="E81" s="14">
        <f t="shared" si="7"/>
        <v>-37599.300000000003</v>
      </c>
      <c r="F81" s="14">
        <f t="shared" si="6"/>
        <v>13.136099322402755</v>
      </c>
    </row>
    <row r="82" spans="1:13" x14ac:dyDescent="0.25">
      <c r="A82" s="38" t="s">
        <v>65</v>
      </c>
      <c r="B82" s="39" t="s">
        <v>11</v>
      </c>
      <c r="C82" s="22">
        <f>C85+C86+C84+C87</f>
        <v>1404920.8</v>
      </c>
      <c r="D82" s="22">
        <f>D85+D86+D84+D87</f>
        <v>263374.7</v>
      </c>
      <c r="E82" s="22">
        <f t="shared" si="7"/>
        <v>-1141546.1000000001</v>
      </c>
      <c r="F82" s="22">
        <f t="shared" si="6"/>
        <v>18.74658699622071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513301.8</v>
      </c>
      <c r="D84" s="14">
        <v>9007.5</v>
      </c>
      <c r="E84" s="14">
        <f t="shared" si="7"/>
        <v>-504294.3</v>
      </c>
      <c r="F84" s="14">
        <f t="shared" si="6"/>
        <v>1.7548155880224852</v>
      </c>
    </row>
    <row r="85" spans="1:13" x14ac:dyDescent="0.25">
      <c r="A85" s="26" t="s">
        <v>67</v>
      </c>
      <c r="B85" s="13" t="s">
        <v>76</v>
      </c>
      <c r="C85" s="14">
        <v>680499.6</v>
      </c>
      <c r="D85" s="14">
        <v>248547.4</v>
      </c>
      <c r="E85" s="14">
        <f t="shared" si="7"/>
        <v>-431952.19999999995</v>
      </c>
      <c r="F85" s="14">
        <f t="shared" si="6"/>
        <v>36.524253651287964</v>
      </c>
      <c r="M85" s="44"/>
    </row>
    <row r="86" spans="1:13" x14ac:dyDescent="0.25">
      <c r="A86" s="26" t="s">
        <v>68</v>
      </c>
      <c r="B86" s="13" t="s">
        <v>77</v>
      </c>
      <c r="C86" s="14">
        <v>183995.7</v>
      </c>
      <c r="D86" s="14">
        <v>1336.5</v>
      </c>
      <c r="E86" s="14">
        <f t="shared" si="7"/>
        <v>-182659.20000000001</v>
      </c>
      <c r="F86" s="14">
        <f t="shared" si="6"/>
        <v>0.72637567073578346</v>
      </c>
    </row>
    <row r="87" spans="1:13" x14ac:dyDescent="0.25">
      <c r="A87" s="26" t="s">
        <v>69</v>
      </c>
      <c r="B87" s="13" t="s">
        <v>78</v>
      </c>
      <c r="C87" s="14">
        <v>27123.7</v>
      </c>
      <c r="D87" s="14">
        <v>4483.3</v>
      </c>
      <c r="E87" s="14">
        <f t="shared" si="7"/>
        <v>-22640.400000000001</v>
      </c>
      <c r="F87" s="14">
        <f t="shared" si="6"/>
        <v>16.529087108322241</v>
      </c>
    </row>
    <row r="88" spans="1:13" s="65" customFormat="1" x14ac:dyDescent="0.25">
      <c r="A88" s="27" t="s">
        <v>220</v>
      </c>
      <c r="B88" s="16" t="s">
        <v>219</v>
      </c>
      <c r="C88" s="22">
        <f>C90</f>
        <v>1317.1</v>
      </c>
      <c r="D88" s="22">
        <f>D90</f>
        <v>13</v>
      </c>
      <c r="E88" s="22">
        <f t="shared" si="7"/>
        <v>-1304.0999999999999</v>
      </c>
      <c r="F88" s="14">
        <f t="shared" si="6"/>
        <v>0.98701693113658806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13</v>
      </c>
      <c r="E90" s="14">
        <f t="shared" si="7"/>
        <v>-1304.0999999999999</v>
      </c>
      <c r="F90" s="14">
        <f t="shared" si="6"/>
        <v>0.98701693113658806</v>
      </c>
    </row>
    <row r="91" spans="1:13" x14ac:dyDescent="0.25">
      <c r="A91" s="27" t="s">
        <v>70</v>
      </c>
      <c r="B91" s="19" t="s">
        <v>10</v>
      </c>
      <c r="C91" s="22">
        <f>C93+C94+C96+C97+C95</f>
        <v>679682.1</v>
      </c>
      <c r="D91" s="22">
        <f>D93+D94+D96+D97+D95</f>
        <v>124482.2</v>
      </c>
      <c r="E91" s="22">
        <f t="shared" si="7"/>
        <v>-555199.9</v>
      </c>
      <c r="F91" s="22">
        <f t="shared" si="6"/>
        <v>18.314768036409962</v>
      </c>
    </row>
    <row r="92" spans="1:13" x14ac:dyDescent="0.25">
      <c r="A92" s="26"/>
      <c r="B92" s="13" t="s">
        <v>6</v>
      </c>
      <c r="C92" s="14"/>
      <c r="D92" s="22"/>
      <c r="E92" s="22"/>
      <c r="F92" s="14"/>
    </row>
    <row r="93" spans="1:13" x14ac:dyDescent="0.25">
      <c r="A93" s="26" t="s">
        <v>79</v>
      </c>
      <c r="B93" s="13" t="s">
        <v>83</v>
      </c>
      <c r="C93" s="14">
        <v>160668.20000000001</v>
      </c>
      <c r="D93" s="14">
        <v>31174.799999999999</v>
      </c>
      <c r="E93" s="14">
        <f t="shared" si="7"/>
        <v>-129493.40000000001</v>
      </c>
      <c r="F93" s="14">
        <f t="shared" si="6"/>
        <v>19.403217313693684</v>
      </c>
    </row>
    <row r="94" spans="1:13" x14ac:dyDescent="0.25">
      <c r="A94" s="26" t="s">
        <v>123</v>
      </c>
      <c r="B94" s="13" t="s">
        <v>84</v>
      </c>
      <c r="C94" s="14">
        <v>325007.59999999998</v>
      </c>
      <c r="D94" s="14">
        <v>55512.4</v>
      </c>
      <c r="E94" s="14">
        <f t="shared" si="7"/>
        <v>-269495.19999999995</v>
      </c>
      <c r="F94" s="14">
        <f t="shared" si="6"/>
        <v>17.080339044379272</v>
      </c>
    </row>
    <row r="95" spans="1:13" x14ac:dyDescent="0.25">
      <c r="A95" s="26" t="s">
        <v>126</v>
      </c>
      <c r="B95" s="13" t="s">
        <v>134</v>
      </c>
      <c r="C95" s="14">
        <v>110834.4</v>
      </c>
      <c r="D95" s="14">
        <v>21838.799999999999</v>
      </c>
      <c r="E95" s="14">
        <f t="shared" si="7"/>
        <v>-88995.599999999991</v>
      </c>
      <c r="F95" s="14">
        <f t="shared" si="6"/>
        <v>19.703990818734979</v>
      </c>
    </row>
    <row r="96" spans="1:13" x14ac:dyDescent="0.25">
      <c r="A96" s="26" t="s">
        <v>80</v>
      </c>
      <c r="B96" s="13" t="s">
        <v>89</v>
      </c>
      <c r="C96" s="14">
        <v>20817.2</v>
      </c>
      <c r="D96" s="14">
        <v>2053</v>
      </c>
      <c r="E96" s="14">
        <f t="shared" si="7"/>
        <v>-18764.2</v>
      </c>
      <c r="F96" s="14">
        <f t="shared" ref="F96:F118" si="8">D96*100/C96</f>
        <v>9.8620371615779252</v>
      </c>
    </row>
    <row r="97" spans="1:6" x14ac:dyDescent="0.25">
      <c r="A97" s="26" t="s">
        <v>81</v>
      </c>
      <c r="B97" s="13" t="s">
        <v>90</v>
      </c>
      <c r="C97" s="14">
        <v>62354.7</v>
      </c>
      <c r="D97" s="14">
        <v>13903.2</v>
      </c>
      <c r="E97" s="14">
        <f t="shared" si="7"/>
        <v>-48451.5</v>
      </c>
      <c r="F97" s="14">
        <f t="shared" si="8"/>
        <v>22.296955963223304</v>
      </c>
    </row>
    <row r="98" spans="1:6" x14ac:dyDescent="0.25">
      <c r="A98" s="27" t="s">
        <v>82</v>
      </c>
      <c r="B98" s="16" t="s">
        <v>9</v>
      </c>
      <c r="C98" s="22">
        <f>C100+C101</f>
        <v>149864.6</v>
      </c>
      <c r="D98" s="22">
        <f>SUM(D100:D101)</f>
        <v>26785</v>
      </c>
      <c r="E98" s="22">
        <f t="shared" si="7"/>
        <v>-123079.6</v>
      </c>
      <c r="F98" s="22">
        <f t="shared" si="8"/>
        <v>17.872799847328857</v>
      </c>
    </row>
    <row r="99" spans="1:6" x14ac:dyDescent="0.25">
      <c r="A99" s="26"/>
      <c r="B99" s="13" t="s">
        <v>6</v>
      </c>
      <c r="C99" s="14"/>
      <c r="D99" s="14"/>
      <c r="E99" s="22"/>
      <c r="F99" s="14"/>
    </row>
    <row r="100" spans="1:6" x14ac:dyDescent="0.25">
      <c r="A100" s="26" t="s">
        <v>85</v>
      </c>
      <c r="B100" s="13" t="s">
        <v>86</v>
      </c>
      <c r="C100" s="14">
        <v>95863.8</v>
      </c>
      <c r="D100" s="14">
        <v>16427</v>
      </c>
      <c r="E100" s="14">
        <f t="shared" si="7"/>
        <v>-79436.800000000003</v>
      </c>
      <c r="F100" s="14">
        <f t="shared" si="8"/>
        <v>17.135769706604577</v>
      </c>
    </row>
    <row r="101" spans="1:6" ht="25.5" x14ac:dyDescent="0.25">
      <c r="A101" s="26" t="s">
        <v>87</v>
      </c>
      <c r="B101" s="13" t="s">
        <v>88</v>
      </c>
      <c r="C101" s="14">
        <v>54000.800000000003</v>
      </c>
      <c r="D101" s="14">
        <v>10358</v>
      </c>
      <c r="E101" s="14">
        <f t="shared" si="7"/>
        <v>-43642.8</v>
      </c>
      <c r="F101" s="14">
        <f t="shared" si="8"/>
        <v>19.181197315595323</v>
      </c>
    </row>
    <row r="102" spans="1:6" s="65" customFormat="1" x14ac:dyDescent="0.25">
      <c r="A102" s="27" t="s">
        <v>215</v>
      </c>
      <c r="B102" s="16" t="s">
        <v>216</v>
      </c>
      <c r="C102" s="22">
        <f>C104</f>
        <v>14014.6</v>
      </c>
      <c r="D102" s="22">
        <f>D104</f>
        <v>4810</v>
      </c>
      <c r="E102" s="22">
        <f t="shared" si="7"/>
        <v>-9204.6</v>
      </c>
      <c r="F102" s="14">
        <f t="shared" si="8"/>
        <v>34.321350591525977</v>
      </c>
    </row>
    <row r="103" spans="1:6" s="65" customFormat="1" x14ac:dyDescent="0.25">
      <c r="A103" s="27"/>
      <c r="B103" s="16" t="s">
        <v>6</v>
      </c>
      <c r="C103" s="22"/>
      <c r="D103" s="22"/>
      <c r="E103" s="14"/>
      <c r="F103" s="14"/>
    </row>
    <row r="104" spans="1:6" x14ac:dyDescent="0.25">
      <c r="A104" s="26" t="s">
        <v>217</v>
      </c>
      <c r="B104" s="13" t="s">
        <v>218</v>
      </c>
      <c r="C104" s="14">
        <v>14014.6</v>
      </c>
      <c r="D104" s="14">
        <v>4810</v>
      </c>
      <c r="E104" s="14">
        <f t="shared" si="7"/>
        <v>-9204.6</v>
      </c>
      <c r="F104" s="14">
        <f t="shared" si="8"/>
        <v>34.321350591525977</v>
      </c>
    </row>
    <row r="105" spans="1:6" x14ac:dyDescent="0.25">
      <c r="A105" s="27" t="s">
        <v>91</v>
      </c>
      <c r="B105" s="16" t="s">
        <v>8</v>
      </c>
      <c r="C105" s="22">
        <f>C107+C108+C109+C110</f>
        <v>59320.2</v>
      </c>
      <c r="D105" s="22">
        <f>D107+D108+D109+D110</f>
        <v>9137.3000000000011</v>
      </c>
      <c r="E105" s="22">
        <f t="shared" si="7"/>
        <v>-50182.899999999994</v>
      </c>
      <c r="F105" s="22">
        <f t="shared" si="8"/>
        <v>15.40335332652284</v>
      </c>
    </row>
    <row r="106" spans="1:6" x14ac:dyDescent="0.25">
      <c r="A106" s="26"/>
      <c r="B106" s="13" t="s">
        <v>6</v>
      </c>
      <c r="C106" s="22"/>
      <c r="D106" s="14"/>
      <c r="E106" s="22"/>
      <c r="F106" s="14"/>
    </row>
    <row r="107" spans="1:6" x14ac:dyDescent="0.25">
      <c r="A107" s="26" t="s">
        <v>92</v>
      </c>
      <c r="B107" s="13" t="s">
        <v>97</v>
      </c>
      <c r="C107" s="14">
        <v>2363.4</v>
      </c>
      <c r="D107" s="14">
        <v>322.10000000000002</v>
      </c>
      <c r="E107" s="14">
        <f t="shared" si="7"/>
        <v>-2041.3000000000002</v>
      </c>
      <c r="F107" s="14">
        <f t="shared" si="8"/>
        <v>13.628670559363629</v>
      </c>
    </row>
    <row r="108" spans="1:6" x14ac:dyDescent="0.25">
      <c r="A108" s="26" t="s">
        <v>93</v>
      </c>
      <c r="B108" s="13" t="s">
        <v>98</v>
      </c>
      <c r="C108" s="14">
        <v>39443.199999999997</v>
      </c>
      <c r="D108" s="14">
        <v>5179.6000000000004</v>
      </c>
      <c r="E108" s="14">
        <f t="shared" si="7"/>
        <v>-34263.599999999999</v>
      </c>
      <c r="F108" s="14">
        <f t="shared" si="8"/>
        <v>13.131794580561417</v>
      </c>
    </row>
    <row r="109" spans="1:6" x14ac:dyDescent="0.25">
      <c r="A109" s="26" t="s">
        <v>94</v>
      </c>
      <c r="B109" s="13" t="s">
        <v>99</v>
      </c>
      <c r="C109" s="14">
        <v>2114.4</v>
      </c>
      <c r="D109" s="14">
        <v>255</v>
      </c>
      <c r="E109" s="14">
        <f t="shared" si="7"/>
        <v>-1859.4</v>
      </c>
      <c r="F109" s="14">
        <f t="shared" si="8"/>
        <v>12.060158910329172</v>
      </c>
    </row>
    <row r="110" spans="1:6" x14ac:dyDescent="0.25">
      <c r="A110" s="26" t="s">
        <v>95</v>
      </c>
      <c r="B110" s="13" t="s">
        <v>100</v>
      </c>
      <c r="C110" s="14">
        <v>15399.2</v>
      </c>
      <c r="D110" s="14">
        <v>3380.6</v>
      </c>
      <c r="E110" s="14">
        <f t="shared" si="7"/>
        <v>-12018.6</v>
      </c>
      <c r="F110" s="14">
        <f t="shared" si="8"/>
        <v>21.953088472128421</v>
      </c>
    </row>
    <row r="111" spans="1:6" x14ac:dyDescent="0.25">
      <c r="A111" s="27" t="s">
        <v>96</v>
      </c>
      <c r="B111" s="16" t="s">
        <v>7</v>
      </c>
      <c r="C111" s="24">
        <f>C113+C115+C114</f>
        <v>71687</v>
      </c>
      <c r="D111" s="24">
        <f>D113+D115+D114</f>
        <v>12739.8</v>
      </c>
      <c r="E111" s="22">
        <f t="shared" si="7"/>
        <v>-58947.199999999997</v>
      </c>
      <c r="F111" s="22">
        <f t="shared" si="8"/>
        <v>17.771422991616333</v>
      </c>
    </row>
    <row r="112" spans="1:6" x14ac:dyDescent="0.25">
      <c r="A112" s="26"/>
      <c r="B112" s="13" t="s">
        <v>6</v>
      </c>
      <c r="C112" s="23"/>
      <c r="D112" s="14"/>
      <c r="E112" s="22"/>
      <c r="F112" s="14"/>
    </row>
    <row r="113" spans="1:8" x14ac:dyDescent="0.25">
      <c r="A113" s="26" t="s">
        <v>101</v>
      </c>
      <c r="B113" s="13" t="s">
        <v>102</v>
      </c>
      <c r="C113" s="14">
        <v>54254.8</v>
      </c>
      <c r="D113" s="14">
        <v>8905.4</v>
      </c>
      <c r="E113" s="14">
        <f t="shared" si="7"/>
        <v>-45349.4</v>
      </c>
      <c r="F113" s="14">
        <f t="shared" si="8"/>
        <v>16.414031569556979</v>
      </c>
    </row>
    <row r="114" spans="1:8" x14ac:dyDescent="0.25">
      <c r="A114" s="26" t="s">
        <v>198</v>
      </c>
      <c r="B114" s="13" t="s">
        <v>199</v>
      </c>
      <c r="C114" s="14">
        <v>404.7</v>
      </c>
      <c r="D114" s="14">
        <v>29</v>
      </c>
      <c r="E114" s="14">
        <f t="shared" si="7"/>
        <v>-375.7</v>
      </c>
      <c r="F114" s="14">
        <f t="shared" si="8"/>
        <v>7.1658018285149492</v>
      </c>
    </row>
    <row r="115" spans="1:8" x14ac:dyDescent="0.25">
      <c r="A115" s="26" t="s">
        <v>127</v>
      </c>
      <c r="B115" s="13" t="s">
        <v>128</v>
      </c>
      <c r="C115" s="14">
        <v>17027.5</v>
      </c>
      <c r="D115" s="14">
        <v>3805.4</v>
      </c>
      <c r="E115" s="14">
        <f t="shared" si="7"/>
        <v>-13222.1</v>
      </c>
      <c r="F115" s="14">
        <f t="shared" si="8"/>
        <v>22.348553810013215</v>
      </c>
    </row>
    <row r="116" spans="1:8" x14ac:dyDescent="0.25">
      <c r="A116" s="27" t="s">
        <v>103</v>
      </c>
      <c r="B116" s="16" t="s">
        <v>5</v>
      </c>
      <c r="C116" s="24">
        <f>C118</f>
        <v>26409.5</v>
      </c>
      <c r="D116" s="22">
        <f>D118</f>
        <v>5424.8</v>
      </c>
      <c r="E116" s="22">
        <f t="shared" si="7"/>
        <v>-20984.7</v>
      </c>
      <c r="F116" s="22">
        <f t="shared" si="8"/>
        <v>20.541093167231487</v>
      </c>
    </row>
    <row r="117" spans="1:8" x14ac:dyDescent="0.25">
      <c r="A117" s="26"/>
      <c r="B117" s="13" t="s">
        <v>6</v>
      </c>
      <c r="C117" s="24"/>
      <c r="D117" s="22"/>
      <c r="E117" s="22"/>
      <c r="F117" s="14"/>
    </row>
    <row r="118" spans="1:8" x14ac:dyDescent="0.25">
      <c r="A118" s="26" t="s">
        <v>104</v>
      </c>
      <c r="B118" s="13" t="s">
        <v>105</v>
      </c>
      <c r="C118" s="14">
        <v>26409.5</v>
      </c>
      <c r="D118" s="14">
        <v>5424.8</v>
      </c>
      <c r="E118" s="14">
        <f t="shared" si="7"/>
        <v>-20984.7</v>
      </c>
      <c r="F118" s="14">
        <f t="shared" si="8"/>
        <v>20.541093167231487</v>
      </c>
    </row>
    <row r="119" spans="1:8" x14ac:dyDescent="0.25">
      <c r="A119" s="27" t="s">
        <v>135</v>
      </c>
      <c r="B119" s="16" t="s">
        <v>136</v>
      </c>
      <c r="C119" s="24">
        <f>C120</f>
        <v>0</v>
      </c>
      <c r="D119" s="24">
        <f>D120</f>
        <v>0</v>
      </c>
      <c r="E119" s="22">
        <f t="shared" si="7"/>
        <v>0</v>
      </c>
      <c r="F119" s="14">
        <v>0</v>
      </c>
    </row>
    <row r="120" spans="1:8" x14ac:dyDescent="0.25">
      <c r="A120" s="26" t="s">
        <v>137</v>
      </c>
      <c r="B120" s="13" t="s">
        <v>138</v>
      </c>
      <c r="C120" s="14">
        <v>0</v>
      </c>
      <c r="D120" s="14">
        <v>0</v>
      </c>
      <c r="E120" s="14">
        <f t="shared" si="7"/>
        <v>0</v>
      </c>
      <c r="F120" s="14">
        <v>0</v>
      </c>
    </row>
    <row r="121" spans="1:8" x14ac:dyDescent="0.25">
      <c r="A121" s="26" t="s">
        <v>37</v>
      </c>
      <c r="B121" s="16" t="s">
        <v>4</v>
      </c>
      <c r="C121" s="35">
        <f>C7-C57</f>
        <v>-537453.10000000056</v>
      </c>
      <c r="D121" s="35">
        <f>D7-D57</f>
        <v>300520.20000000007</v>
      </c>
      <c r="E121" s="14" t="s">
        <v>37</v>
      </c>
      <c r="F121" s="14" t="s">
        <v>37</v>
      </c>
      <c r="H121" s="4"/>
    </row>
    <row r="122" spans="1:8" x14ac:dyDescent="0.25">
      <c r="A122" s="26" t="s">
        <v>206</v>
      </c>
      <c r="B122" s="16" t="s">
        <v>151</v>
      </c>
      <c r="C122" s="24">
        <f>C123+C124</f>
        <v>0</v>
      </c>
      <c r="D122" s="24">
        <f>D123+D124</f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155</v>
      </c>
      <c r="B123" s="13" t="s">
        <v>152</v>
      </c>
      <c r="C123" s="23">
        <v>0</v>
      </c>
      <c r="D123" s="23">
        <v>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156</v>
      </c>
      <c r="B124" s="13" t="s">
        <v>153</v>
      </c>
      <c r="C124" s="23">
        <v>0</v>
      </c>
      <c r="D124" s="23"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205</v>
      </c>
      <c r="B125" s="63" t="s">
        <v>200</v>
      </c>
      <c r="C125" s="23">
        <f>C126+C127</f>
        <v>0</v>
      </c>
      <c r="D125" s="23">
        <f>D126+D127</f>
        <v>0</v>
      </c>
      <c r="E125" s="14" t="s">
        <v>37</v>
      </c>
      <c r="F125" s="14" t="s">
        <v>37</v>
      </c>
      <c r="H125" s="4"/>
    </row>
    <row r="126" spans="1:8" ht="38.25" x14ac:dyDescent="0.25">
      <c r="A126" s="26" t="s">
        <v>203</v>
      </c>
      <c r="B126" s="13" t="s">
        <v>201</v>
      </c>
      <c r="C126" s="23">
        <v>0</v>
      </c>
      <c r="D126" s="23">
        <v>0</v>
      </c>
      <c r="E126" s="14" t="s">
        <v>37</v>
      </c>
      <c r="F126" s="14" t="s">
        <v>37</v>
      </c>
      <c r="H126" s="4"/>
    </row>
    <row r="127" spans="1:8" ht="30" customHeight="1" x14ac:dyDescent="0.25">
      <c r="A127" s="26" t="s">
        <v>204</v>
      </c>
      <c r="B127" s="13" t="s">
        <v>202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x14ac:dyDescent="0.25">
      <c r="A128" s="26" t="s">
        <v>157</v>
      </c>
      <c r="B128" s="16" t="s">
        <v>3</v>
      </c>
      <c r="C128" s="22">
        <f>C129+C130</f>
        <v>537453.09999999963</v>
      </c>
      <c r="D128" s="22">
        <f>D129+D130</f>
        <v>-300520.19999999995</v>
      </c>
      <c r="E128" s="22" t="s">
        <v>37</v>
      </c>
      <c r="F128" s="22" t="s">
        <v>37</v>
      </c>
    </row>
    <row r="129" spans="1:7" x14ac:dyDescent="0.25">
      <c r="A129" s="26" t="s">
        <v>158</v>
      </c>
      <c r="B129" s="13" t="s">
        <v>2</v>
      </c>
      <c r="C129" s="14">
        <v>-2590828.2000000002</v>
      </c>
      <c r="D129" s="14">
        <v>-1669271.9</v>
      </c>
      <c r="E129" s="14" t="s">
        <v>37</v>
      </c>
      <c r="F129" s="22" t="s">
        <v>37</v>
      </c>
    </row>
    <row r="130" spans="1:7" x14ac:dyDescent="0.25">
      <c r="A130" s="26" t="s">
        <v>159</v>
      </c>
      <c r="B130" s="13" t="s">
        <v>1</v>
      </c>
      <c r="C130" s="14">
        <v>3128281.3</v>
      </c>
      <c r="D130" s="14">
        <v>1368751.7</v>
      </c>
      <c r="E130" s="14" t="s">
        <v>37</v>
      </c>
      <c r="F130" s="22" t="s">
        <v>37</v>
      </c>
    </row>
    <row r="131" spans="1:7" ht="21" customHeight="1" x14ac:dyDescent="0.25">
      <c r="A131" s="26" t="s">
        <v>37</v>
      </c>
      <c r="B131" s="16" t="s">
        <v>0</v>
      </c>
      <c r="C131" s="22">
        <f>C128+C122+C125</f>
        <v>537453.09999999963</v>
      </c>
      <c r="D131" s="22">
        <f>D128+D122+D125</f>
        <v>-300520.19999999995</v>
      </c>
      <c r="E131" s="22" t="s">
        <v>37</v>
      </c>
      <c r="F131" s="22" t="s">
        <v>37</v>
      </c>
    </row>
    <row r="132" spans="1:7" ht="39" customHeight="1" x14ac:dyDescent="0.25">
      <c r="A132" s="75"/>
      <c r="B132" s="75"/>
      <c r="C132" s="61"/>
      <c r="D132" s="73"/>
      <c r="E132" s="73"/>
      <c r="F132" s="73"/>
      <c r="G132" s="62"/>
    </row>
    <row r="133" spans="1:7" ht="32.25" customHeight="1" x14ac:dyDescent="0.3">
      <c r="A133" s="76" t="s">
        <v>223</v>
      </c>
      <c r="B133" s="77"/>
      <c r="C133" s="67"/>
      <c r="D133" s="68"/>
      <c r="E133" s="76" t="s">
        <v>224</v>
      </c>
      <c r="F133" s="76"/>
      <c r="G133" s="68"/>
    </row>
    <row r="134" spans="1:7" ht="30.75" customHeight="1" x14ac:dyDescent="0.25">
      <c r="A134" s="71" t="s">
        <v>227</v>
      </c>
      <c r="B134" s="72"/>
      <c r="C134" s="72"/>
      <c r="D134" s="1"/>
      <c r="E134" s="1"/>
      <c r="F134" s="1"/>
    </row>
    <row r="141" spans="1:7" x14ac:dyDescent="0.25">
      <c r="E141" s="60"/>
    </row>
  </sheetData>
  <mergeCells count="7">
    <mergeCell ref="A2:F3"/>
    <mergeCell ref="A134:C134"/>
    <mergeCell ref="D132:F132"/>
    <mergeCell ref="E4:F4"/>
    <mergeCell ref="A132:B132"/>
    <mergeCell ref="A133:B133"/>
    <mergeCell ref="E133:F133"/>
  </mergeCells>
  <pageMargins left="0.59055118110236227" right="0" top="0" bottom="0.15748031496062992" header="0.31496062992125984" footer="0.31496062992125984"/>
  <pageSetup paperSize="9"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2021-05-12T04:15:27Z</dcterms:modified>
</cp:coreProperties>
</file>